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oao.hypolito\Downloads\"/>
    </mc:Choice>
  </mc:AlternateContent>
  <bookViews>
    <workbookView xWindow="0" yWindow="4845" windowWidth="28800" windowHeight="9330" activeTab="1"/>
  </bookViews>
  <sheets>
    <sheet name="Análise de Custos" sheetId="4" r:id="rId1"/>
    <sheet name="Cronograma Orçamentário" sheetId="8" r:id="rId2"/>
  </sheets>
  <definedNames>
    <definedName name="Acao">#REF!</definedName>
    <definedName name="EAR">#REF!</definedName>
    <definedName name="Impacto">#REF!</definedName>
    <definedName name="Prioridade">#REF!</definedName>
    <definedName name="Probabilidade">#REF!</definedName>
    <definedName name="Status">#REF!</definedName>
    <definedName name="Urgencia">#REF!</definedName>
  </definedNames>
  <calcPr calcId="171027"/>
  <webPublishing codePage="1252"/>
</workbook>
</file>

<file path=xl/calcChain.xml><?xml version="1.0" encoding="utf-8"?>
<calcChain xmlns="http://schemas.openxmlformats.org/spreadsheetml/2006/main">
  <c r="U23" i="8" l="1"/>
  <c r="T23" i="8"/>
  <c r="N23" i="8"/>
  <c r="K23" i="8"/>
  <c r="I23" i="8"/>
  <c r="F23" i="8"/>
  <c r="S19" i="4"/>
  <c r="S16" i="4"/>
  <c r="S12" i="4"/>
  <c r="S9" i="4"/>
  <c r="S6" i="4"/>
  <c r="H21" i="4" l="1"/>
  <c r="H20" i="4"/>
  <c r="H19" i="4"/>
  <c r="H18" i="4"/>
  <c r="H17" i="4"/>
  <c r="H16" i="4"/>
  <c r="L16" i="4" l="1"/>
  <c r="L17" i="4"/>
  <c r="L18" i="4"/>
  <c r="L19" i="4"/>
  <c r="L20" i="4"/>
  <c r="L21" i="4"/>
  <c r="H7" i="4"/>
  <c r="L7" i="4" s="1"/>
  <c r="H8" i="4"/>
  <c r="L8" i="4" s="1"/>
  <c r="H9" i="4"/>
  <c r="L9" i="4" s="1"/>
  <c r="H10" i="4"/>
  <c r="L10" i="4" s="1"/>
  <c r="H11" i="4"/>
  <c r="L11" i="4" s="1"/>
  <c r="H12" i="4"/>
  <c r="L12" i="4" s="1"/>
  <c r="H13" i="4"/>
  <c r="L13" i="4" s="1"/>
  <c r="H14" i="4"/>
  <c r="L14" i="4" s="1"/>
  <c r="H6" i="4"/>
  <c r="L6" i="4" s="1"/>
  <c r="O14" i="4" l="1"/>
  <c r="M14" i="4"/>
  <c r="N14" i="4"/>
  <c r="M10" i="4"/>
  <c r="N10" i="4"/>
  <c r="O10" i="4"/>
  <c r="N13" i="4"/>
  <c r="M13" i="4"/>
  <c r="O13" i="4"/>
  <c r="N9" i="4"/>
  <c r="M9" i="4"/>
  <c r="O9" i="4"/>
  <c r="M12" i="4"/>
  <c r="O12" i="4"/>
  <c r="N12" i="4"/>
  <c r="M8" i="4"/>
  <c r="N8" i="4"/>
  <c r="O8" i="4"/>
  <c r="N6" i="4"/>
  <c r="O6" i="4"/>
  <c r="N11" i="4"/>
  <c r="O11" i="4"/>
  <c r="M11" i="4"/>
  <c r="M7" i="4"/>
  <c r="N7" i="4"/>
  <c r="O7" i="4"/>
  <c r="O20" i="4"/>
  <c r="M20" i="4"/>
  <c r="N20" i="4"/>
  <c r="M18" i="4"/>
  <c r="N18" i="4"/>
  <c r="O18" i="4"/>
  <c r="M21" i="4"/>
  <c r="N21" i="4"/>
  <c r="O21" i="4"/>
  <c r="M17" i="4"/>
  <c r="N17" i="4"/>
  <c r="O17" i="4"/>
  <c r="O16" i="4"/>
  <c r="M16" i="4"/>
  <c r="N16" i="4"/>
  <c r="N19" i="4"/>
  <c r="O19" i="4"/>
  <c r="M19" i="4"/>
  <c r="M6" i="4"/>
  <c r="P14" i="4" l="1"/>
  <c r="R14" i="4" s="1"/>
  <c r="P13" i="4"/>
  <c r="R13" i="4" s="1"/>
  <c r="P7" i="4"/>
  <c r="P8" i="4"/>
  <c r="P10" i="4"/>
  <c r="R10" i="4" s="1"/>
  <c r="P11" i="4"/>
  <c r="R11" i="4" s="1"/>
  <c r="P9" i="4"/>
  <c r="R9" i="4" s="1"/>
  <c r="P12" i="4"/>
  <c r="R12" i="4" s="1"/>
  <c r="P18" i="4"/>
  <c r="R18" i="4" s="1"/>
  <c r="P21" i="4"/>
  <c r="R21" i="4" s="1"/>
  <c r="P19" i="4"/>
  <c r="R19" i="4" s="1"/>
  <c r="P16" i="4"/>
  <c r="R16" i="4" s="1"/>
  <c r="P17" i="4"/>
  <c r="R17" i="4" s="1"/>
  <c r="P20" i="4"/>
  <c r="R20" i="4" s="1"/>
  <c r="R8" i="4"/>
  <c r="P6" i="4"/>
  <c r="R6" i="4" s="1"/>
  <c r="R7" i="4"/>
  <c r="S15" i="4" l="1"/>
  <c r="S5" i="4"/>
  <c r="S4" i="4" l="1"/>
</calcChain>
</file>

<file path=xl/sharedStrings.xml><?xml version="1.0" encoding="utf-8"?>
<sst xmlns="http://schemas.openxmlformats.org/spreadsheetml/2006/main" count="103" uniqueCount="63">
  <si>
    <t>Cód.</t>
  </si>
  <si>
    <t>Tarefa (Segundo Gestão Tempo)</t>
  </si>
  <si>
    <t>Módulo</t>
  </si>
  <si>
    <t>Sub-Módulo</t>
  </si>
  <si>
    <t>1.1</t>
  </si>
  <si>
    <t>1.2</t>
  </si>
  <si>
    <t>Det. De Sub-Módulo</t>
  </si>
  <si>
    <t>1.2.1</t>
  </si>
  <si>
    <t>1.2.2</t>
  </si>
  <si>
    <t>1.3</t>
  </si>
  <si>
    <t>#</t>
  </si>
  <si>
    <t>##</t>
  </si>
  <si>
    <t>T1</t>
  </si>
  <si>
    <t>Tarefa para concluir o SM 1.2.1.</t>
  </si>
  <si>
    <t>T2</t>
  </si>
  <si>
    <t>T3</t>
  </si>
  <si>
    <t>T4</t>
  </si>
  <si>
    <t>Tarefa para concluir o SM 1.2.2.</t>
  </si>
  <si>
    <t>T5</t>
  </si>
  <si>
    <t>T6</t>
  </si>
  <si>
    <t>T7</t>
  </si>
  <si>
    <t>T9</t>
  </si>
  <si>
    <t>T10</t>
  </si>
  <si>
    <t>T11</t>
  </si>
  <si>
    <t>T12</t>
  </si>
  <si>
    <t>T13</t>
  </si>
  <si>
    <t>T14</t>
  </si>
  <si>
    <t>T15</t>
  </si>
  <si>
    <t>Estrutura Analítica de Custos</t>
  </si>
  <si>
    <t>VU MO
(*)</t>
  </si>
  <si>
    <t>VU Equip. (**)</t>
  </si>
  <si>
    <t>Tempo de Exec. (***)</t>
  </si>
  <si>
    <t>V. Ótimo</t>
  </si>
  <si>
    <t>V. Médio</t>
  </si>
  <si>
    <t>V. Péssimo</t>
  </si>
  <si>
    <t>% Lucro</t>
  </si>
  <si>
    <t>Orçamento</t>
  </si>
  <si>
    <t>Valor de Custo Bruto da Tarefa</t>
  </si>
  <si>
    <t>Custo de reparo (Risco)</t>
  </si>
  <si>
    <t>V. Estim. consultoria</t>
  </si>
  <si>
    <t>V. Estim. Mercado</t>
  </si>
  <si>
    <t>V. Estimado (Calculado)</t>
  </si>
  <si>
    <t>Vcusto Estimado</t>
  </si>
  <si>
    <t>1.1.1</t>
  </si>
  <si>
    <t>1.1.2</t>
  </si>
  <si>
    <t>1.1.3</t>
  </si>
  <si>
    <t>Totais Orçados</t>
  </si>
  <si>
    <t>T8</t>
  </si>
  <si>
    <t>Tarefa para concluir o SM 1.1.1</t>
  </si>
  <si>
    <t>Tarefa para concluir o SM 1.1.2</t>
  </si>
  <si>
    <t>Tarefa para concluir o SM 1.1.3</t>
  </si>
  <si>
    <t>1-5</t>
  </si>
  <si>
    <t>6-10</t>
  </si>
  <si>
    <t>11-15</t>
  </si>
  <si>
    <t>16-20</t>
  </si>
  <si>
    <t>21-25</t>
  </si>
  <si>
    <t>Módulo 1.1.1.</t>
  </si>
  <si>
    <t>Módulo 1.1.2.</t>
  </si>
  <si>
    <t>Módulo 1.1.3</t>
  </si>
  <si>
    <t>Módulo 1.2.1</t>
  </si>
  <si>
    <t>Módulo 1.2.2</t>
  </si>
  <si>
    <t>Momentos de Conclusão de módulos da EAP (Avisar Cliente que desembolsos do Orçamento devem ser feitos)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</si>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</sst>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35" borderId="0" applyNumberFormat="0" applyBorder="0" applyAlignment="0" applyProtection="0"/>
    <xf numFmtId="0" fontId="10" fillId="3" borderId="0" applyNumberFormat="0" applyBorder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9" fillId="2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3" fillId="8" borderId="5" applyNumberFormat="0" applyAlignment="0" applyProtection="0"/>
    <xf numFmtId="0" fontId="16" fillId="0" borderId="7" applyNumberFormat="0" applyFill="0" applyAlignment="0" applyProtection="0"/>
    <xf numFmtId="0" fontId="11" fillId="4" borderId="0" applyNumberFormat="0" applyBorder="0" applyAlignment="0" applyProtection="0"/>
    <xf numFmtId="0" fontId="4" fillId="11" borderId="9" applyNumberFormat="0" applyFont="0" applyAlignment="0" applyProtection="0"/>
    <xf numFmtId="0" fontId="14" fillId="9" borderId="6" applyNumberFormat="0" applyAlignment="0" applyProtection="0"/>
    <xf numFmtId="0" fontId="5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/>
  </cellStyleXfs>
  <cellXfs count="52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/>
    <xf numFmtId="0" fontId="3" fillId="0" borderId="0" xfId="0" applyFont="1" applyAlignment="1"/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left" wrapText="1"/>
    </xf>
    <xf numFmtId="0" fontId="1" fillId="37" borderId="1" xfId="0" applyFont="1" applyFill="1" applyBorder="1" applyAlignment="1">
      <alignment wrapText="1"/>
    </xf>
    <xf numFmtId="0" fontId="1" fillId="37" borderId="1" xfId="0" applyFont="1" applyFill="1" applyBorder="1"/>
    <xf numFmtId="0" fontId="1" fillId="0" borderId="1" xfId="0" applyFont="1" applyBorder="1" applyAlignment="1">
      <alignment wrapText="1"/>
    </xf>
    <xf numFmtId="0" fontId="1" fillId="37" borderId="0" xfId="0" applyFont="1" applyFill="1"/>
    <xf numFmtId="0" fontId="1" fillId="0" borderId="0" xfId="0" applyFont="1"/>
    <xf numFmtId="0" fontId="2" fillId="36" borderId="1" xfId="0" applyFont="1" applyFill="1" applyBorder="1" applyAlignment="1">
      <alignment horizontal="center" vertical="top" wrapText="1"/>
    </xf>
    <xf numFmtId="0" fontId="2" fillId="36" borderId="1" xfId="0" applyFont="1" applyFill="1" applyBorder="1" applyAlignment="1">
      <alignment horizontal="center" vertical="top"/>
    </xf>
    <xf numFmtId="2" fontId="3" fillId="0" borderId="0" xfId="0" applyNumberFormat="1" applyFont="1" applyAlignment="1"/>
    <xf numFmtId="2" fontId="3" fillId="0" borderId="0" xfId="0" applyNumberFormat="1" applyFont="1" applyAlignment="1">
      <alignment vertical="top"/>
    </xf>
    <xf numFmtId="2" fontId="21" fillId="0" borderId="1" xfId="0" applyNumberFormat="1" applyFont="1" applyBorder="1" applyAlignment="1">
      <alignment vertical="top"/>
    </xf>
    <xf numFmtId="2" fontId="21" fillId="0" borderId="0" xfId="0" applyNumberFormat="1" applyFont="1" applyAlignment="1"/>
    <xf numFmtId="2" fontId="21" fillId="0" borderId="1" xfId="0" applyNumberFormat="1" applyFont="1" applyFill="1" applyBorder="1" applyAlignment="1">
      <alignment vertical="top"/>
    </xf>
    <xf numFmtId="2" fontId="21" fillId="0" borderId="0" xfId="0" applyNumberFormat="1" applyFont="1" applyAlignment="1">
      <alignment vertical="top"/>
    </xf>
    <xf numFmtId="2" fontId="21" fillId="38" borderId="1" xfId="0" applyNumberFormat="1" applyFont="1" applyFill="1" applyBorder="1" applyAlignment="1">
      <alignment vertical="top"/>
    </xf>
    <xf numFmtId="164" fontId="2" fillId="0" borderId="15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49" fontId="4" fillId="0" borderId="0" xfId="0" applyNumberFormat="1" applyFont="1"/>
    <xf numFmtId="0" fontId="0" fillId="40" borderId="14" xfId="0" applyFill="1" applyBorder="1"/>
    <xf numFmtId="0" fontId="0" fillId="0" borderId="20" xfId="0" applyBorder="1"/>
    <xf numFmtId="0" fontId="0" fillId="0" borderId="21" xfId="0" applyBorder="1"/>
    <xf numFmtId="0" fontId="0" fillId="0" borderId="15" xfId="0" applyBorder="1"/>
    <xf numFmtId="0" fontId="0" fillId="40" borderId="0" xfId="0" applyFill="1" applyBorder="1"/>
    <xf numFmtId="0" fontId="0" fillId="0" borderId="16" xfId="0" applyBorder="1"/>
    <xf numFmtId="0" fontId="0" fillId="0" borderId="0" xfId="0" applyBorder="1"/>
    <xf numFmtId="0" fontId="0" fillId="40" borderId="16" xfId="0" applyFill="1" applyBorder="1"/>
    <xf numFmtId="0" fontId="0" fillId="0" borderId="17" xfId="0" applyBorder="1"/>
    <xf numFmtId="0" fontId="0" fillId="0" borderId="19" xfId="0" applyBorder="1"/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4" xfId="0" applyBorder="1"/>
    <xf numFmtId="0" fontId="0" fillId="38" borderId="15" xfId="0" applyFill="1" applyBorder="1"/>
    <xf numFmtId="0" fontId="0" fillId="38" borderId="0" xfId="0" applyFill="1" applyBorder="1"/>
    <xf numFmtId="0" fontId="0" fillId="40" borderId="15" xfId="0" applyFill="1" applyBorder="1"/>
    <xf numFmtId="0" fontId="0" fillId="38" borderId="16" xfId="0" applyFill="1" applyBorder="1"/>
    <xf numFmtId="0" fontId="0" fillId="0" borderId="18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22" fillId="39" borderId="11" xfId="0" applyFont="1" applyFill="1" applyBorder="1" applyAlignment="1">
      <alignment horizontal="center"/>
    </xf>
    <xf numFmtId="0" fontId="22" fillId="39" borderId="12" xfId="0" applyFont="1" applyFill="1" applyBorder="1" applyAlignment="1">
      <alignment horizontal="center"/>
    </xf>
    <xf numFmtId="0" fontId="22" fillId="39" borderId="13" xfId="0" applyFont="1" applyFill="1" applyBorder="1" applyAlignment="1">
      <alignment horizontal="center"/>
    </xf>
    <xf numFmtId="2" fontId="0" fillId="0" borderId="0" xfId="0" applyNumberFormat="1"/>
    <xf numFmtId="0" fontId="23" fillId="0" borderId="0" xfId="0" applyFont="1" applyAlignment="1">
      <alignment horizontal="right"/>
    </xf>
  </cellXfs>
  <cellStyles count="45">
    <cellStyle name="Accent1 - 20%" xfId="2"/>
    <cellStyle name="Accent1 - 40%" xfId="3"/>
    <cellStyle name="Accent1 - 60%" xfId="4"/>
    <cellStyle name="Accent2 - 20%" xfId="6"/>
    <cellStyle name="Accent2 - 40%" xfId="7"/>
    <cellStyle name="Accent2 - 60%" xfId="8"/>
    <cellStyle name="Accent3 - 20%" xfId="10"/>
    <cellStyle name="Accent3 - 40%" xfId="11"/>
    <cellStyle name="Accent3 - 60%" xfId="12"/>
    <cellStyle name="Accent4 - 20%" xfId="14"/>
    <cellStyle name="Accent4 - 40%" xfId="15"/>
    <cellStyle name="Accent4 - 60%" xfId="16"/>
    <cellStyle name="Accent5 - 20%" xfId="18"/>
    <cellStyle name="Accent5 - 40%" xfId="19"/>
    <cellStyle name="Accent5 - 60%" xfId="20"/>
    <cellStyle name="Accent6 - 20%" xfId="22"/>
    <cellStyle name="Accent6 - 40%" xfId="23"/>
    <cellStyle name="Accent6 - 60%" xfId="24"/>
    <cellStyle name="Bom" xfId="31" builtinId="26" customBuiltin="1"/>
    <cellStyle name="Cálculo" xfId="26" builtinId="22" customBuiltin="1"/>
    <cellStyle name="Célula de Verificação" xfId="27" builtinId="23" customBuiltin="1"/>
    <cellStyle name="Célula Vinculada" xfId="37" builtinId="24" customBuiltin="1"/>
    <cellStyle name="Emphasis 1" xfId="28"/>
    <cellStyle name="Emphasis 2" xfId="29"/>
    <cellStyle name="Emphasis 3" xfId="30"/>
    <cellStyle name="Ênfase1" xfId="1" builtinId="29" customBuiltin="1"/>
    <cellStyle name="Ênfase2" xfId="5" builtinId="33" customBuiltin="1"/>
    <cellStyle name="Ênfase3" xfId="9" builtinId="37" customBuiltin="1"/>
    <cellStyle name="Ênfase4" xfId="13" builtinId="41" customBuiltin="1"/>
    <cellStyle name="Ênfase5" xfId="17" builtinId="45" customBuiltin="1"/>
    <cellStyle name="Ênfase6" xfId="21" builtinId="49" customBuiltin="1"/>
    <cellStyle name="Entrada" xfId="36" builtinId="20" customBuiltin="1"/>
    <cellStyle name="Incorreto" xfId="25" builtinId="27" customBuiltin="1"/>
    <cellStyle name="Neutra" xfId="38" builtinId="28" customBuiltin="1"/>
    <cellStyle name="Normal" xfId="0" builtinId="0"/>
    <cellStyle name="Normal 2" xfId="44"/>
    <cellStyle name="Nota" xfId="39" builtinId="10" customBuiltin="1"/>
    <cellStyle name="Saída" xfId="40" builtinId="21" customBuiltin="1"/>
    <cellStyle name="Sheet Title" xfId="41"/>
    <cellStyle name="Texto de Aviso" xfId="43" builtinId="11" customBuiltin="1"/>
    <cellStyle name="Título 1" xfId="32" builtinId="16" customBuiltin="1"/>
    <cellStyle name="Título 2" xfId="33" builtinId="17" customBuiltin="1"/>
    <cellStyle name="Título 3" xfId="34" builtinId="18" customBuiltin="1"/>
    <cellStyle name="Título 4" xfId="35" builtinId="19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17</xdr:row>
      <xdr:rowOff>9525</xdr:rowOff>
    </xdr:from>
    <xdr:to>
      <xdr:col>6</xdr:col>
      <xdr:colOff>38100</xdr:colOff>
      <xdr:row>20</xdr:row>
      <xdr:rowOff>142875</xdr:rowOff>
    </xdr:to>
    <xdr:sp macro="" textlink="">
      <xdr:nvSpPr>
        <xdr:cNvPr id="2" name="Seta: para Baixo 1">
          <a:extLst>
            <a:ext uri="{FF2B5EF4-FFF2-40B4-BE49-F238E27FC236}">
              <a16:creationId xmlns:a16="http://schemas.microsoft.com/office/drawing/2014/main" id="{6F4A6F7B-2C15-44CA-86E9-427E0AE73011}"/>
            </a:ext>
          </a:extLst>
        </xdr:cNvPr>
        <xdr:cNvSpPr/>
      </xdr:nvSpPr>
      <xdr:spPr>
        <a:xfrm>
          <a:off x="2790825" y="2762250"/>
          <a:ext cx="219075" cy="619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438150</xdr:colOff>
      <xdr:row>18</xdr:row>
      <xdr:rowOff>9525</xdr:rowOff>
    </xdr:from>
    <xdr:to>
      <xdr:col>9</xdr:col>
      <xdr:colOff>47625</xdr:colOff>
      <xdr:row>21</xdr:row>
      <xdr:rowOff>142875</xdr:rowOff>
    </xdr:to>
    <xdr:sp macro="" textlink="">
      <xdr:nvSpPr>
        <xdr:cNvPr id="3" name="Seta: para Baixo 2">
          <a:extLst>
            <a:ext uri="{FF2B5EF4-FFF2-40B4-BE49-F238E27FC236}">
              <a16:creationId xmlns:a16="http://schemas.microsoft.com/office/drawing/2014/main" id="{31EF66C2-982F-4857-8AA9-7FD15616CC53}"/>
            </a:ext>
          </a:extLst>
        </xdr:cNvPr>
        <xdr:cNvSpPr/>
      </xdr:nvSpPr>
      <xdr:spPr>
        <a:xfrm>
          <a:off x="4629150" y="2924175"/>
          <a:ext cx="219075" cy="619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438150</xdr:colOff>
      <xdr:row>17</xdr:row>
      <xdr:rowOff>9525</xdr:rowOff>
    </xdr:from>
    <xdr:to>
      <xdr:col>11</xdr:col>
      <xdr:colOff>47625</xdr:colOff>
      <xdr:row>20</xdr:row>
      <xdr:rowOff>142875</xdr:rowOff>
    </xdr:to>
    <xdr:sp macro="" textlink="">
      <xdr:nvSpPr>
        <xdr:cNvPr id="4" name="Seta: para Baixo 3">
          <a:extLst>
            <a:ext uri="{FF2B5EF4-FFF2-40B4-BE49-F238E27FC236}">
              <a16:creationId xmlns:a16="http://schemas.microsoft.com/office/drawing/2014/main" id="{9492D17C-AD88-45B0-9232-4D2111E07620}"/>
            </a:ext>
          </a:extLst>
        </xdr:cNvPr>
        <xdr:cNvSpPr/>
      </xdr:nvSpPr>
      <xdr:spPr>
        <a:xfrm>
          <a:off x="5848350" y="2762250"/>
          <a:ext cx="219075" cy="619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438150</xdr:colOff>
      <xdr:row>18</xdr:row>
      <xdr:rowOff>9525</xdr:rowOff>
    </xdr:from>
    <xdr:to>
      <xdr:col>14</xdr:col>
      <xdr:colOff>47625</xdr:colOff>
      <xdr:row>21</xdr:row>
      <xdr:rowOff>142875</xdr:rowOff>
    </xdr:to>
    <xdr:sp macro="" textlink="">
      <xdr:nvSpPr>
        <xdr:cNvPr id="5" name="Seta: para Baixo 4">
          <a:extLst>
            <a:ext uri="{FF2B5EF4-FFF2-40B4-BE49-F238E27FC236}">
              <a16:creationId xmlns:a16="http://schemas.microsoft.com/office/drawing/2014/main" id="{0FE193A6-7ECF-4E31-A37B-169218875845}"/>
            </a:ext>
          </a:extLst>
        </xdr:cNvPr>
        <xdr:cNvSpPr/>
      </xdr:nvSpPr>
      <xdr:spPr>
        <a:xfrm>
          <a:off x="7677150" y="2924175"/>
          <a:ext cx="219075" cy="619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19</xdr:col>
      <xdr:colOff>428625</xdr:colOff>
      <xdr:row>18</xdr:row>
      <xdr:rowOff>0</xdr:rowOff>
    </xdr:from>
    <xdr:to>
      <xdr:col>20</xdr:col>
      <xdr:colOff>38100</xdr:colOff>
      <xdr:row>21</xdr:row>
      <xdr:rowOff>133350</xdr:rowOff>
    </xdr:to>
    <xdr:sp macro="" textlink="">
      <xdr:nvSpPr>
        <xdr:cNvPr id="6" name="Seta: para Baixo 5">
          <a:extLst>
            <a:ext uri="{FF2B5EF4-FFF2-40B4-BE49-F238E27FC236}">
              <a16:creationId xmlns:a16="http://schemas.microsoft.com/office/drawing/2014/main" id="{1C103080-AD8D-4AF3-8EE4-90E0C480B18C}"/>
            </a:ext>
          </a:extLst>
        </xdr:cNvPr>
        <xdr:cNvSpPr/>
      </xdr:nvSpPr>
      <xdr:spPr>
        <a:xfrm>
          <a:off x="11325225" y="2914650"/>
          <a:ext cx="219075" cy="619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zoomScale="119" zoomScaleNormal="119" workbookViewId="0">
      <selection activeCell="T3" sqref="T3"/>
    </sheetView>
  </sheetViews>
  <sheetFormatPr defaultRowHeight="12.75" x14ac:dyDescent="0.2"/>
  <cols>
    <col min="1" max="1" width="14.7109375" style="3" bestFit="1" customWidth="1"/>
    <col min="2" max="2" width="4.42578125" style="3" bestFit="1" customWidth="1"/>
    <col min="3" max="3" width="4.5703125" style="3" hidden="1" customWidth="1"/>
    <col min="4" max="4" width="27.140625" style="3" hidden="1" customWidth="1"/>
    <col min="5" max="5" width="9.85546875" style="10" hidden="1" customWidth="1"/>
    <col min="6" max="6" width="10.42578125" style="10" hidden="1" customWidth="1"/>
    <col min="7" max="8" width="15.140625" style="10" hidden="1" customWidth="1"/>
    <col min="9" max="9" width="13" style="3" hidden="1" customWidth="1"/>
    <col min="10" max="10" width="13.5703125" hidden="1" customWidth="1"/>
    <col min="11" max="11" width="10.7109375" style="1" hidden="1" customWidth="1"/>
    <col min="12" max="12" width="11.7109375" style="3" hidden="1" customWidth="1"/>
    <col min="13" max="13" width="8.7109375" style="3" bestFit="1" customWidth="1"/>
    <col min="14" max="14" width="9.140625" style="1" bestFit="1" customWidth="1"/>
    <col min="15" max="15" width="10.5703125" style="1" bestFit="1" customWidth="1"/>
    <col min="16" max="16" width="9.85546875" style="3" customWidth="1"/>
    <col min="19" max="19" width="9.28515625" style="3" customWidth="1"/>
    <col min="20" max="20" width="7.7109375" style="3" customWidth="1"/>
    <col min="21" max="16384" width="9.140625" style="3"/>
  </cols>
  <sheetData>
    <row r="1" spans="1:20" ht="12.75" customHeight="1" x14ac:dyDescent="0.2">
      <c r="A1" s="20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3" spans="1:20" s="4" customFormat="1" ht="22.5" x14ac:dyDescent="0.2">
      <c r="A3" s="12" t="s">
        <v>0</v>
      </c>
      <c r="B3" s="12"/>
      <c r="C3" s="12"/>
      <c r="D3" s="12" t="s">
        <v>1</v>
      </c>
      <c r="E3" s="11" t="s">
        <v>29</v>
      </c>
      <c r="F3" s="11" t="s">
        <v>30</v>
      </c>
      <c r="G3" s="11" t="s">
        <v>31</v>
      </c>
      <c r="H3" s="11" t="s">
        <v>37</v>
      </c>
      <c r="I3" s="11" t="s">
        <v>38</v>
      </c>
      <c r="J3" s="11" t="s">
        <v>39</v>
      </c>
      <c r="K3" s="11" t="s">
        <v>40</v>
      </c>
      <c r="L3" s="11" t="s">
        <v>41</v>
      </c>
      <c r="M3" s="11" t="s">
        <v>32</v>
      </c>
      <c r="N3" s="11" t="s">
        <v>33</v>
      </c>
      <c r="O3" s="11" t="s">
        <v>34</v>
      </c>
      <c r="P3" s="11" t="s">
        <v>42</v>
      </c>
      <c r="Q3" s="11" t="s">
        <v>35</v>
      </c>
      <c r="R3" s="11" t="s">
        <v>36</v>
      </c>
      <c r="S3" s="11" t="s">
        <v>46</v>
      </c>
    </row>
    <row r="4" spans="1:20" ht="12.75" customHeight="1" x14ac:dyDescent="0.2">
      <c r="A4" s="2" t="s">
        <v>2</v>
      </c>
      <c r="B4" s="5">
        <v>1</v>
      </c>
      <c r="C4" s="6" t="s">
        <v>10</v>
      </c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13">
        <f>SUM(S5,S15,S22)</f>
        <v>48790</v>
      </c>
      <c r="T4" s="5">
        <v>1</v>
      </c>
    </row>
    <row r="5" spans="1:20" s="4" customFormat="1" ht="11.25" x14ac:dyDescent="0.2">
      <c r="A5" s="2" t="s">
        <v>3</v>
      </c>
      <c r="B5" s="5" t="s">
        <v>4</v>
      </c>
      <c r="C5" s="6" t="s">
        <v>11</v>
      </c>
      <c r="D5" s="7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4">
        <f>SUM(R6:R14)</f>
        <v>27641.25</v>
      </c>
      <c r="T5" s="5" t="s">
        <v>4</v>
      </c>
    </row>
    <row r="6" spans="1:20" s="4" customFormat="1" ht="11.25" x14ac:dyDescent="0.2">
      <c r="A6" s="2" t="s">
        <v>6</v>
      </c>
      <c r="B6" s="5" t="s">
        <v>43</v>
      </c>
      <c r="C6" s="8" t="s">
        <v>12</v>
      </c>
      <c r="D6" s="2" t="s">
        <v>48</v>
      </c>
      <c r="E6" s="8">
        <v>250</v>
      </c>
      <c r="F6" s="8">
        <v>50</v>
      </c>
      <c r="G6" s="8">
        <v>5</v>
      </c>
      <c r="H6" s="8">
        <f>(E6+F6)*G6</f>
        <v>1500</v>
      </c>
      <c r="I6" s="15">
        <v>500</v>
      </c>
      <c r="J6" s="19">
        <v>2200</v>
      </c>
      <c r="K6" s="19">
        <v>1800</v>
      </c>
      <c r="L6" s="19">
        <f>H6+I6</f>
        <v>2000</v>
      </c>
      <c r="M6" s="17">
        <f>LARGE(J6:L6,1)</f>
        <v>2200</v>
      </c>
      <c r="N6" s="15">
        <f>SUM(J6:L6)-LARGE(J6:L6,1)-LARGE(J6:L6,3)</f>
        <v>2000</v>
      </c>
      <c r="O6" s="15">
        <f>LARGE(J6:L6,3)</f>
        <v>1800</v>
      </c>
      <c r="P6" s="15">
        <f>(M6+4*N6+O6)/6</f>
        <v>2000</v>
      </c>
      <c r="Q6" s="18">
        <v>5</v>
      </c>
      <c r="R6" s="18">
        <f>P6*(1+(Q6/100))</f>
        <v>2100</v>
      </c>
      <c r="S6" s="14">
        <f>SUM(R6:R8)</f>
        <v>6142.5</v>
      </c>
      <c r="T6" s="5" t="s">
        <v>43</v>
      </c>
    </row>
    <row r="7" spans="1:20" s="4" customFormat="1" ht="11.25" x14ac:dyDescent="0.2">
      <c r="A7" s="2"/>
      <c r="B7" s="5"/>
      <c r="C7" s="8" t="s">
        <v>14</v>
      </c>
      <c r="D7" s="2" t="s">
        <v>48</v>
      </c>
      <c r="E7" s="8">
        <v>350</v>
      </c>
      <c r="F7" s="8">
        <v>100</v>
      </c>
      <c r="G7" s="8">
        <v>10</v>
      </c>
      <c r="H7" s="8">
        <f t="shared" ref="H7:H21" si="0">(E7+F7)*G7</f>
        <v>4500</v>
      </c>
      <c r="I7" s="15">
        <v>150</v>
      </c>
      <c r="J7" s="19">
        <v>1600</v>
      </c>
      <c r="K7" s="19">
        <v>1800</v>
      </c>
      <c r="L7" s="19">
        <f t="shared" ref="L7:L21" si="1">H7+I7</f>
        <v>4650</v>
      </c>
      <c r="M7" s="17">
        <f t="shared" ref="M7:M21" si="2">LARGE(J7:L7,1)</f>
        <v>4650</v>
      </c>
      <c r="N7" s="15">
        <f t="shared" ref="N7:N21" si="3">SUM(J7:L7)-LARGE(J7:L7,1)-LARGE(J7:L7,3)</f>
        <v>1800</v>
      </c>
      <c r="O7" s="15">
        <f t="shared" ref="O7:O21" si="4">LARGE(J7:L7,3)</f>
        <v>1600</v>
      </c>
      <c r="P7" s="15">
        <f t="shared" ref="P7:P21" si="5">(M7+4*N7+O7)/6</f>
        <v>2241.6666666666665</v>
      </c>
      <c r="Q7" s="18">
        <v>5</v>
      </c>
      <c r="R7" s="18">
        <f t="shared" ref="R7:R21" si="6">P7*(1+(Q7/100))</f>
        <v>2353.75</v>
      </c>
      <c r="T7" s="5"/>
    </row>
    <row r="8" spans="1:20" s="4" customFormat="1" ht="11.25" x14ac:dyDescent="0.2">
      <c r="A8" s="2"/>
      <c r="B8" s="5"/>
      <c r="C8" s="8" t="s">
        <v>15</v>
      </c>
      <c r="D8" s="2" t="s">
        <v>48</v>
      </c>
      <c r="E8" s="8">
        <v>200</v>
      </c>
      <c r="F8" s="8">
        <v>50</v>
      </c>
      <c r="G8" s="8">
        <v>5</v>
      </c>
      <c r="H8" s="8">
        <f t="shared" si="0"/>
        <v>1250</v>
      </c>
      <c r="I8" s="15">
        <v>400</v>
      </c>
      <c r="J8" s="19">
        <v>1250</v>
      </c>
      <c r="K8" s="19">
        <v>1800</v>
      </c>
      <c r="L8" s="19">
        <f t="shared" si="1"/>
        <v>1650</v>
      </c>
      <c r="M8" s="17">
        <f t="shared" si="2"/>
        <v>1800</v>
      </c>
      <c r="N8" s="15">
        <f t="shared" si="3"/>
        <v>1650</v>
      </c>
      <c r="O8" s="15">
        <f t="shared" si="4"/>
        <v>1250</v>
      </c>
      <c r="P8" s="15">
        <f t="shared" si="5"/>
        <v>1608.3333333333333</v>
      </c>
      <c r="Q8" s="18">
        <v>5</v>
      </c>
      <c r="R8" s="18">
        <f t="shared" si="6"/>
        <v>1688.75</v>
      </c>
      <c r="T8" s="5"/>
    </row>
    <row r="9" spans="1:20" s="4" customFormat="1" ht="11.25" x14ac:dyDescent="0.2">
      <c r="A9" s="2" t="s">
        <v>6</v>
      </c>
      <c r="B9" s="5" t="s">
        <v>44</v>
      </c>
      <c r="C9" s="8" t="s">
        <v>16</v>
      </c>
      <c r="D9" s="2" t="s">
        <v>49</v>
      </c>
      <c r="E9" s="8">
        <v>150</v>
      </c>
      <c r="F9" s="8">
        <v>150</v>
      </c>
      <c r="G9" s="8">
        <v>10</v>
      </c>
      <c r="H9" s="8">
        <f t="shared" si="0"/>
        <v>3000</v>
      </c>
      <c r="I9" s="15">
        <v>500</v>
      </c>
      <c r="J9" s="19">
        <v>3200</v>
      </c>
      <c r="K9" s="19">
        <v>3000</v>
      </c>
      <c r="L9" s="19">
        <f t="shared" si="1"/>
        <v>3500</v>
      </c>
      <c r="M9" s="17">
        <f t="shared" si="2"/>
        <v>3500</v>
      </c>
      <c r="N9" s="15">
        <f t="shared" si="3"/>
        <v>3200</v>
      </c>
      <c r="O9" s="15">
        <f t="shared" si="4"/>
        <v>3000</v>
      </c>
      <c r="P9" s="15">
        <f t="shared" si="5"/>
        <v>3216.6666666666665</v>
      </c>
      <c r="Q9" s="18">
        <v>5</v>
      </c>
      <c r="R9" s="18">
        <f t="shared" si="6"/>
        <v>3377.5</v>
      </c>
      <c r="S9" s="14">
        <f>SUM(R9:R11)</f>
        <v>11567.5</v>
      </c>
      <c r="T9" s="5" t="s">
        <v>44</v>
      </c>
    </row>
    <row r="10" spans="1:20" s="4" customFormat="1" ht="11.25" x14ac:dyDescent="0.2">
      <c r="A10" s="2"/>
      <c r="B10" s="5"/>
      <c r="C10" s="8" t="s">
        <v>18</v>
      </c>
      <c r="D10" s="2" t="s">
        <v>49</v>
      </c>
      <c r="E10" s="8">
        <v>120</v>
      </c>
      <c r="F10" s="8">
        <v>200</v>
      </c>
      <c r="G10" s="8">
        <v>15</v>
      </c>
      <c r="H10" s="8">
        <f t="shared" si="0"/>
        <v>4800</v>
      </c>
      <c r="I10" s="15">
        <v>500</v>
      </c>
      <c r="J10" s="19">
        <v>5400</v>
      </c>
      <c r="K10" s="19">
        <v>5100</v>
      </c>
      <c r="L10" s="19">
        <f t="shared" si="1"/>
        <v>5300</v>
      </c>
      <c r="M10" s="17">
        <f t="shared" si="2"/>
        <v>5400</v>
      </c>
      <c r="N10" s="15">
        <f t="shared" si="3"/>
        <v>5300</v>
      </c>
      <c r="O10" s="15">
        <f t="shared" si="4"/>
        <v>5100</v>
      </c>
      <c r="P10" s="15">
        <f t="shared" si="5"/>
        <v>5283.333333333333</v>
      </c>
      <c r="Q10" s="18">
        <v>5</v>
      </c>
      <c r="R10" s="18">
        <f t="shared" si="6"/>
        <v>5547.5</v>
      </c>
      <c r="T10" s="5"/>
    </row>
    <row r="11" spans="1:20" s="4" customFormat="1" ht="11.25" x14ac:dyDescent="0.2">
      <c r="A11" s="2"/>
      <c r="B11" s="5"/>
      <c r="C11" s="8" t="s">
        <v>19</v>
      </c>
      <c r="D11" s="2" t="s">
        <v>49</v>
      </c>
      <c r="E11" s="8">
        <v>120</v>
      </c>
      <c r="F11" s="8">
        <v>80</v>
      </c>
      <c r="G11" s="8">
        <v>10</v>
      </c>
      <c r="H11" s="8">
        <f t="shared" si="0"/>
        <v>2000</v>
      </c>
      <c r="I11" s="15">
        <v>500</v>
      </c>
      <c r="J11" s="19">
        <v>2400</v>
      </c>
      <c r="K11" s="19">
        <v>2700</v>
      </c>
      <c r="L11" s="19">
        <f t="shared" si="1"/>
        <v>2500</v>
      </c>
      <c r="M11" s="17">
        <f t="shared" si="2"/>
        <v>2700</v>
      </c>
      <c r="N11" s="15">
        <f t="shared" si="3"/>
        <v>2500</v>
      </c>
      <c r="O11" s="15">
        <f t="shared" si="4"/>
        <v>2400</v>
      </c>
      <c r="P11" s="15">
        <f t="shared" si="5"/>
        <v>2516.6666666666665</v>
      </c>
      <c r="Q11" s="18">
        <v>5</v>
      </c>
      <c r="R11" s="18">
        <f t="shared" si="6"/>
        <v>2642.5</v>
      </c>
      <c r="T11" s="5"/>
    </row>
    <row r="12" spans="1:20" s="4" customFormat="1" ht="11.25" x14ac:dyDescent="0.2">
      <c r="A12" s="2" t="s">
        <v>6</v>
      </c>
      <c r="B12" s="5" t="s">
        <v>45</v>
      </c>
      <c r="C12" s="8" t="s">
        <v>20</v>
      </c>
      <c r="D12" s="2" t="s">
        <v>50</v>
      </c>
      <c r="E12" s="8">
        <v>150</v>
      </c>
      <c r="F12" s="8">
        <v>100</v>
      </c>
      <c r="G12" s="8">
        <v>5</v>
      </c>
      <c r="H12" s="8">
        <f t="shared" si="0"/>
        <v>1250</v>
      </c>
      <c r="I12" s="15">
        <v>500</v>
      </c>
      <c r="J12" s="19">
        <v>1900</v>
      </c>
      <c r="K12" s="19">
        <v>1900</v>
      </c>
      <c r="L12" s="19">
        <f t="shared" si="1"/>
        <v>1750</v>
      </c>
      <c r="M12" s="17">
        <f t="shared" si="2"/>
        <v>1900</v>
      </c>
      <c r="N12" s="15">
        <f t="shared" si="3"/>
        <v>1900</v>
      </c>
      <c r="O12" s="15">
        <f t="shared" si="4"/>
        <v>1750</v>
      </c>
      <c r="P12" s="15">
        <f t="shared" si="5"/>
        <v>1875</v>
      </c>
      <c r="Q12" s="18">
        <v>5</v>
      </c>
      <c r="R12" s="18">
        <f t="shared" si="6"/>
        <v>1968.75</v>
      </c>
      <c r="S12" s="14">
        <f>SUM(R12:R14)</f>
        <v>9931.25</v>
      </c>
      <c r="T12" s="5" t="s">
        <v>45</v>
      </c>
    </row>
    <row r="13" spans="1:20" s="4" customFormat="1" ht="11.25" x14ac:dyDescent="0.2">
      <c r="A13" s="2"/>
      <c r="B13" s="5"/>
      <c r="C13" s="8" t="s">
        <v>47</v>
      </c>
      <c r="D13" s="2" t="s">
        <v>50</v>
      </c>
      <c r="E13" s="8">
        <v>200</v>
      </c>
      <c r="F13" s="8">
        <v>120</v>
      </c>
      <c r="G13" s="8">
        <v>10</v>
      </c>
      <c r="H13" s="8">
        <f t="shared" si="0"/>
        <v>3200</v>
      </c>
      <c r="I13" s="15">
        <v>500</v>
      </c>
      <c r="J13" s="19">
        <v>2800</v>
      </c>
      <c r="K13" s="19">
        <v>3400</v>
      </c>
      <c r="L13" s="19">
        <f t="shared" si="1"/>
        <v>3700</v>
      </c>
      <c r="M13" s="17">
        <f t="shared" si="2"/>
        <v>3700</v>
      </c>
      <c r="N13" s="15">
        <f t="shared" si="3"/>
        <v>3400</v>
      </c>
      <c r="O13" s="15">
        <f t="shared" si="4"/>
        <v>2800</v>
      </c>
      <c r="P13" s="15">
        <f t="shared" si="5"/>
        <v>3350</v>
      </c>
      <c r="Q13" s="18">
        <v>5</v>
      </c>
      <c r="R13" s="18">
        <f t="shared" si="6"/>
        <v>3517.5</v>
      </c>
      <c r="T13" s="5"/>
    </row>
    <row r="14" spans="1:20" s="4" customFormat="1" ht="11.25" x14ac:dyDescent="0.2">
      <c r="A14" s="2"/>
      <c r="B14" s="5"/>
      <c r="C14" s="8" t="s">
        <v>21</v>
      </c>
      <c r="D14" s="2" t="s">
        <v>50</v>
      </c>
      <c r="E14" s="8">
        <v>150</v>
      </c>
      <c r="F14" s="8">
        <v>100</v>
      </c>
      <c r="G14" s="8">
        <v>15</v>
      </c>
      <c r="H14" s="8">
        <f t="shared" si="0"/>
        <v>3750</v>
      </c>
      <c r="I14" s="15">
        <v>500</v>
      </c>
      <c r="J14" s="19">
        <v>4000</v>
      </c>
      <c r="K14" s="19">
        <v>4400</v>
      </c>
      <c r="L14" s="19">
        <f t="shared" si="1"/>
        <v>4250</v>
      </c>
      <c r="M14" s="17">
        <f t="shared" si="2"/>
        <v>4400</v>
      </c>
      <c r="N14" s="15">
        <f t="shared" si="3"/>
        <v>4250</v>
      </c>
      <c r="O14" s="15">
        <f t="shared" si="4"/>
        <v>4000</v>
      </c>
      <c r="P14" s="15">
        <f t="shared" si="5"/>
        <v>4233.333333333333</v>
      </c>
      <c r="Q14" s="18">
        <v>5</v>
      </c>
      <c r="R14" s="18">
        <f t="shared" si="6"/>
        <v>4445</v>
      </c>
      <c r="T14" s="5"/>
    </row>
    <row r="15" spans="1:20" s="4" customFormat="1" ht="11.25" x14ac:dyDescent="0.2">
      <c r="A15" s="2" t="s">
        <v>3</v>
      </c>
      <c r="B15" s="5" t="s">
        <v>5</v>
      </c>
      <c r="C15" s="9" t="s">
        <v>11</v>
      </c>
      <c r="D15" s="7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13">
        <f>SUM(R16:R21)</f>
        <v>21148.75</v>
      </c>
      <c r="T15" s="5" t="s">
        <v>5</v>
      </c>
    </row>
    <row r="16" spans="1:20" s="4" customFormat="1" ht="11.25" x14ac:dyDescent="0.2">
      <c r="A16" s="2" t="s">
        <v>6</v>
      </c>
      <c r="B16" s="5" t="s">
        <v>7</v>
      </c>
      <c r="C16" s="8" t="s">
        <v>22</v>
      </c>
      <c r="D16" s="2" t="s">
        <v>13</v>
      </c>
      <c r="E16" s="8">
        <v>150</v>
      </c>
      <c r="F16" s="8">
        <v>100</v>
      </c>
      <c r="G16" s="8">
        <v>10</v>
      </c>
      <c r="H16" s="8">
        <f t="shared" si="0"/>
        <v>2500</v>
      </c>
      <c r="I16" s="15">
        <v>500</v>
      </c>
      <c r="J16" s="15">
        <v>3000</v>
      </c>
      <c r="K16" s="15">
        <v>2900</v>
      </c>
      <c r="L16" s="17">
        <f t="shared" si="1"/>
        <v>3000</v>
      </c>
      <c r="M16" s="17">
        <f t="shared" si="2"/>
        <v>3000</v>
      </c>
      <c r="N16" s="15">
        <f t="shared" si="3"/>
        <v>3000</v>
      </c>
      <c r="O16" s="15">
        <f t="shared" si="4"/>
        <v>2900</v>
      </c>
      <c r="P16" s="15">
        <f t="shared" si="5"/>
        <v>2983.3333333333335</v>
      </c>
      <c r="Q16" s="18">
        <v>5</v>
      </c>
      <c r="R16" s="18">
        <f t="shared" si="6"/>
        <v>3132.5000000000005</v>
      </c>
      <c r="S16" s="14">
        <f>SUM(R16:R18)</f>
        <v>9318.75</v>
      </c>
      <c r="T16" s="5" t="s">
        <v>7</v>
      </c>
    </row>
    <row r="17" spans="1:20" s="4" customFormat="1" ht="11.25" x14ac:dyDescent="0.2">
      <c r="A17" s="2"/>
      <c r="B17" s="5"/>
      <c r="C17" s="8" t="s">
        <v>23</v>
      </c>
      <c r="D17" s="2" t="s">
        <v>13</v>
      </c>
      <c r="E17" s="8">
        <v>120</v>
      </c>
      <c r="F17" s="8">
        <v>120</v>
      </c>
      <c r="G17" s="8">
        <v>15</v>
      </c>
      <c r="H17" s="8">
        <f t="shared" si="0"/>
        <v>3600</v>
      </c>
      <c r="I17" s="15">
        <v>500</v>
      </c>
      <c r="J17" s="15">
        <v>4000</v>
      </c>
      <c r="K17" s="15">
        <v>4000</v>
      </c>
      <c r="L17" s="17">
        <f t="shared" si="1"/>
        <v>4100</v>
      </c>
      <c r="M17" s="17">
        <f t="shared" si="2"/>
        <v>4100</v>
      </c>
      <c r="N17" s="15">
        <f t="shared" si="3"/>
        <v>4000</v>
      </c>
      <c r="O17" s="15">
        <f t="shared" si="4"/>
        <v>4000</v>
      </c>
      <c r="P17" s="15">
        <f t="shared" si="5"/>
        <v>4016.6666666666665</v>
      </c>
      <c r="Q17" s="18">
        <v>5</v>
      </c>
      <c r="R17" s="18">
        <f t="shared" si="6"/>
        <v>4217.5</v>
      </c>
      <c r="T17" s="5"/>
    </row>
    <row r="18" spans="1:20" s="4" customFormat="1" ht="11.25" x14ac:dyDescent="0.2">
      <c r="A18" s="2"/>
      <c r="B18" s="5"/>
      <c r="C18" s="8" t="s">
        <v>24</v>
      </c>
      <c r="D18" s="2" t="s">
        <v>13</v>
      </c>
      <c r="E18" s="8">
        <v>130</v>
      </c>
      <c r="F18" s="8">
        <v>120</v>
      </c>
      <c r="G18" s="8">
        <v>5</v>
      </c>
      <c r="H18" s="8">
        <f t="shared" si="0"/>
        <v>1250</v>
      </c>
      <c r="I18" s="15">
        <v>500</v>
      </c>
      <c r="J18" s="15">
        <v>1900</v>
      </c>
      <c r="K18" s="15">
        <v>1900</v>
      </c>
      <c r="L18" s="17">
        <f t="shared" si="1"/>
        <v>1750</v>
      </c>
      <c r="M18" s="17">
        <f t="shared" si="2"/>
        <v>1900</v>
      </c>
      <c r="N18" s="15">
        <f t="shared" si="3"/>
        <v>1900</v>
      </c>
      <c r="O18" s="15">
        <f t="shared" si="4"/>
        <v>1750</v>
      </c>
      <c r="P18" s="15">
        <f t="shared" si="5"/>
        <v>1875</v>
      </c>
      <c r="Q18" s="18">
        <v>5</v>
      </c>
      <c r="R18" s="18">
        <f t="shared" si="6"/>
        <v>1968.75</v>
      </c>
      <c r="T18" s="5"/>
    </row>
    <row r="19" spans="1:20" ht="11.25" x14ac:dyDescent="0.2">
      <c r="A19" s="2" t="s">
        <v>6</v>
      </c>
      <c r="B19" s="5" t="s">
        <v>8</v>
      </c>
      <c r="C19" s="8" t="s">
        <v>25</v>
      </c>
      <c r="D19" s="2" t="s">
        <v>17</v>
      </c>
      <c r="E19" s="8">
        <v>120</v>
      </c>
      <c r="F19" s="8">
        <v>100</v>
      </c>
      <c r="G19" s="8">
        <v>15</v>
      </c>
      <c r="H19" s="8">
        <f t="shared" si="0"/>
        <v>3300</v>
      </c>
      <c r="I19" s="15">
        <v>500</v>
      </c>
      <c r="J19" s="15">
        <v>3500</v>
      </c>
      <c r="K19" s="15">
        <v>2000</v>
      </c>
      <c r="L19" s="17">
        <f t="shared" si="1"/>
        <v>3800</v>
      </c>
      <c r="M19" s="17">
        <f t="shared" si="2"/>
        <v>3800</v>
      </c>
      <c r="N19" s="15">
        <f t="shared" si="3"/>
        <v>3500</v>
      </c>
      <c r="O19" s="15">
        <f t="shared" si="4"/>
        <v>2000</v>
      </c>
      <c r="P19" s="15">
        <f t="shared" si="5"/>
        <v>3300</v>
      </c>
      <c r="Q19" s="16">
        <v>5</v>
      </c>
      <c r="R19" s="18">
        <f t="shared" si="6"/>
        <v>3465</v>
      </c>
      <c r="S19" s="13">
        <f>SUM(R19:R21)</f>
        <v>11830</v>
      </c>
      <c r="T19" s="5" t="s">
        <v>8</v>
      </c>
    </row>
    <row r="20" spans="1:20" ht="11.25" x14ac:dyDescent="0.2">
      <c r="A20" s="2"/>
      <c r="B20" s="5"/>
      <c r="C20" s="8" t="s">
        <v>26</v>
      </c>
      <c r="D20" s="2" t="s">
        <v>17</v>
      </c>
      <c r="E20" s="8">
        <v>120</v>
      </c>
      <c r="F20" s="8">
        <v>100</v>
      </c>
      <c r="G20" s="8">
        <v>15</v>
      </c>
      <c r="H20" s="8">
        <f t="shared" si="0"/>
        <v>3300</v>
      </c>
      <c r="I20" s="15">
        <v>500</v>
      </c>
      <c r="J20" s="15">
        <v>3500</v>
      </c>
      <c r="K20" s="15">
        <v>3600</v>
      </c>
      <c r="L20" s="17">
        <f t="shared" si="1"/>
        <v>3800</v>
      </c>
      <c r="M20" s="17">
        <f t="shared" si="2"/>
        <v>3800</v>
      </c>
      <c r="N20" s="15">
        <f t="shared" si="3"/>
        <v>3600</v>
      </c>
      <c r="O20" s="15">
        <f t="shared" si="4"/>
        <v>3500</v>
      </c>
      <c r="P20" s="15">
        <f t="shared" si="5"/>
        <v>3616.6666666666665</v>
      </c>
      <c r="Q20" s="16">
        <v>5</v>
      </c>
      <c r="R20" s="18">
        <f t="shared" si="6"/>
        <v>3797.5</v>
      </c>
      <c r="T20" s="5"/>
    </row>
    <row r="21" spans="1:20" ht="11.25" x14ac:dyDescent="0.2">
      <c r="A21" s="2"/>
      <c r="B21" s="5"/>
      <c r="C21" s="8" t="s">
        <v>27</v>
      </c>
      <c r="D21" s="2" t="s">
        <v>17</v>
      </c>
      <c r="E21" s="8">
        <v>150</v>
      </c>
      <c r="F21" s="8">
        <v>50</v>
      </c>
      <c r="G21" s="8">
        <v>20</v>
      </c>
      <c r="H21" s="8">
        <f t="shared" si="0"/>
        <v>4000</v>
      </c>
      <c r="I21" s="15">
        <v>500</v>
      </c>
      <c r="J21" s="15">
        <v>4000</v>
      </c>
      <c r="K21" s="15">
        <v>4400</v>
      </c>
      <c r="L21" s="17">
        <f t="shared" si="1"/>
        <v>4500</v>
      </c>
      <c r="M21" s="17">
        <f t="shared" si="2"/>
        <v>4500</v>
      </c>
      <c r="N21" s="15">
        <f t="shared" si="3"/>
        <v>4400</v>
      </c>
      <c r="O21" s="15">
        <f t="shared" si="4"/>
        <v>4000</v>
      </c>
      <c r="P21" s="15">
        <f t="shared" si="5"/>
        <v>4350</v>
      </c>
      <c r="Q21" s="16">
        <v>5</v>
      </c>
      <c r="R21" s="18">
        <f t="shared" si="6"/>
        <v>4567.5</v>
      </c>
      <c r="T21" s="5"/>
    </row>
    <row r="22" spans="1:20" ht="11.25" x14ac:dyDescent="0.2">
      <c r="A22" s="2" t="s">
        <v>3</v>
      </c>
      <c r="B22" s="5" t="s">
        <v>9</v>
      </c>
      <c r="C22" s="6" t="s">
        <v>11</v>
      </c>
      <c r="D22" s="7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4" spans="1:20" x14ac:dyDescent="0.2">
      <c r="E24" s="3"/>
      <c r="F24" s="3"/>
      <c r="G24" s="3"/>
      <c r="H24" s="3"/>
    </row>
    <row r="25" spans="1:20" x14ac:dyDescent="0.2">
      <c r="E25" s="3"/>
      <c r="F25" s="3"/>
      <c r="G25" s="3"/>
      <c r="H25" s="3"/>
    </row>
    <row r="26" spans="1:20" x14ac:dyDescent="0.2">
      <c r="E26" s="3"/>
      <c r="F26" s="3"/>
      <c r="G26" s="3"/>
      <c r="H26" s="3"/>
    </row>
  </sheetData>
  <mergeCells count="1">
    <mergeCell ref="A1:S1"/>
  </mergeCells>
  <phoneticPr fontId="1" type="noConversion"/>
  <pageMargins left="0.23622047244094491" right="0.31496062992125984" top="0.59055118110236227" bottom="0.78740157480314965" header="0.31496062992125984" footer="0.31496062992125984"/>
  <pageSetup paperSize="9" orientation="landscape" r:id="rId1"/>
  <headerFooter alignWithMargins="0">
    <oddHeader>&amp;LPMO Escritório de Projetos&amp;R&amp;F</oddHeader>
    <oddFooter>&amp;Lhttp://www.escritoriodeprojetos.com.br&amp;R&amp;P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topLeftCell="A5" workbookViewId="0">
      <selection activeCell="E26" sqref="E26"/>
    </sheetView>
  </sheetViews>
  <sheetFormatPr defaultRowHeight="12.75" x14ac:dyDescent="0.2"/>
  <cols>
    <col min="1" max="1" width="4" bestFit="1" customWidth="1"/>
    <col min="2" max="2" width="4" customWidth="1"/>
  </cols>
  <sheetData>
    <row r="1" spans="1:20" x14ac:dyDescent="0.2">
      <c r="C1" s="22" t="s">
        <v>51</v>
      </c>
      <c r="D1" s="22" t="s">
        <v>52</v>
      </c>
      <c r="E1" s="22" t="s">
        <v>53</v>
      </c>
      <c r="F1" s="22" t="s">
        <v>54</v>
      </c>
      <c r="G1" s="22" t="s">
        <v>55</v>
      </c>
      <c r="H1" s="22"/>
      <c r="I1" s="22"/>
      <c r="J1" s="22"/>
    </row>
    <row r="2" spans="1:20" x14ac:dyDescent="0.2">
      <c r="A2" t="s">
        <v>12</v>
      </c>
      <c r="B2">
        <v>5</v>
      </c>
      <c r="C2" s="23"/>
      <c r="D2" s="24"/>
      <c r="E2" s="24"/>
      <c r="F2" s="25"/>
      <c r="G2" s="35"/>
      <c r="H2" s="24"/>
      <c r="I2" s="35"/>
      <c r="J2" s="35"/>
      <c r="K2" s="25"/>
      <c r="L2" s="24"/>
      <c r="M2" s="24"/>
      <c r="N2" s="25"/>
      <c r="O2" s="35"/>
      <c r="P2" s="24"/>
      <c r="Q2" s="24"/>
      <c r="R2" s="24"/>
      <c r="S2" s="24"/>
      <c r="T2" s="25"/>
    </row>
    <row r="3" spans="1:20" x14ac:dyDescent="0.2">
      <c r="A3" t="s">
        <v>14</v>
      </c>
      <c r="B3">
        <v>10</v>
      </c>
      <c r="C3" s="26"/>
      <c r="D3" s="27"/>
      <c r="E3" s="27"/>
      <c r="F3" s="28"/>
      <c r="G3" s="26"/>
      <c r="H3" s="29"/>
      <c r="I3" s="26"/>
      <c r="J3" s="26"/>
      <c r="K3" s="28"/>
      <c r="L3" s="29"/>
      <c r="M3" s="29"/>
      <c r="N3" s="28"/>
      <c r="O3" s="26"/>
      <c r="P3" s="29"/>
      <c r="Q3" s="29"/>
      <c r="R3" s="29"/>
      <c r="S3" s="29"/>
      <c r="T3" s="28"/>
    </row>
    <row r="4" spans="1:20" x14ac:dyDescent="0.2">
      <c r="A4" t="s">
        <v>15</v>
      </c>
      <c r="B4">
        <v>5</v>
      </c>
      <c r="C4" s="26"/>
      <c r="D4" s="29"/>
      <c r="E4" s="29"/>
      <c r="F4" s="30"/>
      <c r="G4" s="26"/>
      <c r="H4" s="29"/>
      <c r="I4" s="26"/>
      <c r="J4" s="26"/>
      <c r="K4" s="28"/>
      <c r="L4" s="29"/>
      <c r="M4" s="29"/>
      <c r="N4" s="28"/>
      <c r="O4" s="26"/>
      <c r="P4" s="29"/>
      <c r="Q4" s="29"/>
      <c r="R4" s="29"/>
      <c r="S4" s="29"/>
      <c r="T4" s="28"/>
    </row>
    <row r="5" spans="1:20" x14ac:dyDescent="0.2">
      <c r="A5" t="s">
        <v>16</v>
      </c>
      <c r="B5">
        <v>10</v>
      </c>
      <c r="C5" s="26"/>
      <c r="D5" s="29"/>
      <c r="E5" s="29"/>
      <c r="F5" s="28"/>
      <c r="G5" s="36"/>
      <c r="H5" s="37"/>
      <c r="I5" s="26"/>
      <c r="J5" s="26"/>
      <c r="K5" s="28"/>
      <c r="L5" s="29"/>
      <c r="M5" s="29"/>
      <c r="N5" s="28"/>
      <c r="O5" s="26"/>
      <c r="P5" s="29"/>
      <c r="Q5" s="29"/>
      <c r="R5" s="29"/>
      <c r="S5" s="29"/>
      <c r="T5" s="28"/>
    </row>
    <row r="6" spans="1:20" x14ac:dyDescent="0.2">
      <c r="A6" t="s">
        <v>18</v>
      </c>
      <c r="B6">
        <v>15</v>
      </c>
      <c r="C6" s="26"/>
      <c r="D6" s="29"/>
      <c r="E6" s="29"/>
      <c r="F6" s="28"/>
      <c r="G6" s="38"/>
      <c r="H6" s="27"/>
      <c r="I6" s="38"/>
      <c r="J6" s="26"/>
      <c r="K6" s="28"/>
      <c r="L6" s="29"/>
      <c r="M6" s="29"/>
      <c r="N6" s="28"/>
      <c r="O6" s="26"/>
      <c r="P6" s="29"/>
      <c r="Q6" s="29"/>
      <c r="R6" s="29"/>
      <c r="S6" s="29"/>
      <c r="T6" s="28"/>
    </row>
    <row r="7" spans="1:20" x14ac:dyDescent="0.2">
      <c r="A7" t="s">
        <v>19</v>
      </c>
      <c r="B7">
        <v>10</v>
      </c>
      <c r="C7" s="26"/>
      <c r="D7" s="29"/>
      <c r="E7" s="29"/>
      <c r="F7" s="28"/>
      <c r="G7" s="36"/>
      <c r="H7" s="37"/>
      <c r="I7" s="26"/>
      <c r="J7" s="26"/>
      <c r="K7" s="28"/>
      <c r="L7" s="29"/>
      <c r="M7" s="29"/>
      <c r="N7" s="28"/>
      <c r="O7" s="26"/>
      <c r="P7" s="29"/>
      <c r="Q7" s="29"/>
      <c r="R7" s="29"/>
      <c r="S7" s="29"/>
      <c r="T7" s="28"/>
    </row>
    <row r="8" spans="1:20" x14ac:dyDescent="0.2">
      <c r="A8" t="s">
        <v>20</v>
      </c>
      <c r="B8">
        <v>5</v>
      </c>
      <c r="C8" s="26"/>
      <c r="D8" s="29"/>
      <c r="E8" s="29"/>
      <c r="F8" s="28"/>
      <c r="G8" s="26"/>
      <c r="H8" s="29"/>
      <c r="I8" s="36"/>
      <c r="J8" s="26"/>
      <c r="K8" s="28"/>
      <c r="L8" s="29"/>
      <c r="M8" s="29"/>
      <c r="N8" s="28"/>
      <c r="O8" s="26"/>
      <c r="P8" s="29"/>
      <c r="Q8" s="29"/>
      <c r="R8" s="29"/>
      <c r="S8" s="29"/>
      <c r="T8" s="28"/>
    </row>
    <row r="9" spans="1:20" x14ac:dyDescent="0.2">
      <c r="A9" t="s">
        <v>47</v>
      </c>
      <c r="B9">
        <v>10</v>
      </c>
      <c r="C9" s="26"/>
      <c r="D9" s="29"/>
      <c r="E9" s="29"/>
      <c r="F9" s="28"/>
      <c r="G9" s="26"/>
      <c r="H9" s="29"/>
      <c r="I9" s="26"/>
      <c r="J9" s="38"/>
      <c r="K9" s="30"/>
      <c r="L9" s="29"/>
      <c r="M9" s="29"/>
      <c r="N9" s="28"/>
      <c r="O9" s="26"/>
      <c r="P9" s="29"/>
      <c r="Q9" s="29"/>
      <c r="R9" s="29"/>
      <c r="S9" s="29"/>
      <c r="T9" s="28"/>
    </row>
    <row r="10" spans="1:20" x14ac:dyDescent="0.2">
      <c r="A10" t="s">
        <v>21</v>
      </c>
      <c r="B10">
        <v>15</v>
      </c>
      <c r="C10" s="26"/>
      <c r="D10" s="29"/>
      <c r="E10" s="29"/>
      <c r="F10" s="28"/>
      <c r="G10" s="26"/>
      <c r="H10" s="29"/>
      <c r="I10" s="36"/>
      <c r="J10" s="36"/>
      <c r="K10" s="39"/>
      <c r="L10" s="29"/>
      <c r="M10" s="29"/>
      <c r="N10" s="28"/>
      <c r="O10" s="26"/>
      <c r="P10" s="29"/>
      <c r="Q10" s="29"/>
      <c r="R10" s="29"/>
      <c r="S10" s="29"/>
      <c r="T10" s="28"/>
    </row>
    <row r="11" spans="1:20" x14ac:dyDescent="0.2">
      <c r="A11" t="s">
        <v>22</v>
      </c>
      <c r="B11">
        <v>10</v>
      </c>
      <c r="C11" s="26"/>
      <c r="D11" s="29"/>
      <c r="E11" s="29"/>
      <c r="F11" s="28"/>
      <c r="G11" s="26"/>
      <c r="H11" s="29"/>
      <c r="I11" s="26"/>
      <c r="J11" s="36"/>
      <c r="K11" s="39"/>
      <c r="L11" s="29"/>
      <c r="M11" s="29"/>
      <c r="N11" s="28"/>
      <c r="O11" s="26"/>
      <c r="P11" s="29"/>
      <c r="Q11" s="29"/>
      <c r="R11" s="29"/>
      <c r="S11" s="29"/>
      <c r="T11" s="28"/>
    </row>
    <row r="12" spans="1:20" x14ac:dyDescent="0.2">
      <c r="A12" t="s">
        <v>23</v>
      </c>
      <c r="B12">
        <v>15</v>
      </c>
      <c r="C12" s="26"/>
      <c r="D12" s="29"/>
      <c r="E12" s="29"/>
      <c r="F12" s="28"/>
      <c r="G12" s="26"/>
      <c r="H12" s="29"/>
      <c r="I12" s="26"/>
      <c r="J12" s="26"/>
      <c r="K12" s="28"/>
      <c r="L12" s="27"/>
      <c r="M12" s="27"/>
      <c r="N12" s="30"/>
      <c r="O12" s="26"/>
      <c r="P12" s="29"/>
      <c r="Q12" s="29"/>
      <c r="R12" s="29"/>
      <c r="S12" s="29"/>
      <c r="T12" s="28"/>
    </row>
    <row r="13" spans="1:20" x14ac:dyDescent="0.2">
      <c r="A13" t="s">
        <v>24</v>
      </c>
      <c r="B13">
        <v>5</v>
      </c>
      <c r="C13" s="26"/>
      <c r="D13" s="29"/>
      <c r="E13" s="29"/>
      <c r="F13" s="28"/>
      <c r="G13" s="26"/>
      <c r="H13" s="29"/>
      <c r="I13" s="26"/>
      <c r="J13" s="26"/>
      <c r="K13" s="28"/>
      <c r="L13" s="37"/>
      <c r="M13" s="29"/>
      <c r="N13" s="28"/>
      <c r="O13" s="26"/>
      <c r="P13" s="29"/>
      <c r="Q13" s="29"/>
      <c r="R13" s="29"/>
      <c r="S13" s="29"/>
      <c r="T13" s="28"/>
    </row>
    <row r="14" spans="1:20" x14ac:dyDescent="0.2">
      <c r="A14" t="s">
        <v>25</v>
      </c>
      <c r="B14">
        <v>15</v>
      </c>
      <c r="C14" s="26"/>
      <c r="D14" s="29"/>
      <c r="E14" s="29"/>
      <c r="F14" s="28"/>
      <c r="G14" s="26"/>
      <c r="H14" s="29"/>
      <c r="I14" s="26"/>
      <c r="J14" s="26"/>
      <c r="K14" s="28"/>
      <c r="L14" s="29"/>
      <c r="M14" s="29"/>
      <c r="N14" s="28"/>
      <c r="O14" s="38"/>
      <c r="P14" s="27"/>
      <c r="Q14" s="27"/>
      <c r="R14" s="29"/>
      <c r="S14" s="29"/>
      <c r="T14" s="28"/>
    </row>
    <row r="15" spans="1:20" x14ac:dyDescent="0.2">
      <c r="A15" t="s">
        <v>26</v>
      </c>
      <c r="B15">
        <v>15</v>
      </c>
      <c r="C15" s="26"/>
      <c r="D15" s="29"/>
      <c r="E15" s="29"/>
      <c r="F15" s="28"/>
      <c r="G15" s="26"/>
      <c r="H15" s="29"/>
      <c r="I15" s="26"/>
      <c r="J15" s="26"/>
      <c r="K15" s="28"/>
      <c r="L15" s="29"/>
      <c r="M15" s="29"/>
      <c r="N15" s="28"/>
      <c r="O15" s="26"/>
      <c r="P15" s="29"/>
      <c r="Q15" s="29"/>
      <c r="R15" s="27"/>
      <c r="S15" s="27"/>
      <c r="T15" s="30"/>
    </row>
    <row r="16" spans="1:20" x14ac:dyDescent="0.2">
      <c r="A16" t="s">
        <v>27</v>
      </c>
      <c r="B16">
        <v>20</v>
      </c>
      <c r="C16" s="31"/>
      <c r="D16" s="32"/>
      <c r="E16" s="32"/>
      <c r="F16" s="33"/>
      <c r="G16" s="26"/>
      <c r="H16" s="29"/>
      <c r="I16" s="31"/>
      <c r="J16" s="31"/>
      <c r="K16" s="33"/>
      <c r="L16" s="37"/>
      <c r="M16" s="37"/>
      <c r="N16" s="39"/>
      <c r="O16" s="36"/>
      <c r="P16" s="29"/>
      <c r="Q16" s="29"/>
      <c r="R16" s="29"/>
      <c r="S16" s="29"/>
      <c r="T16" s="28"/>
    </row>
    <row r="17" spans="3:21" x14ac:dyDescent="0.2">
      <c r="C17" s="41" t="s">
        <v>56</v>
      </c>
      <c r="D17" s="42"/>
      <c r="E17" s="42"/>
      <c r="F17" s="42"/>
      <c r="G17" s="31"/>
      <c r="H17" s="32"/>
      <c r="I17" s="43" t="s">
        <v>58</v>
      </c>
      <c r="J17" s="34"/>
      <c r="K17" s="46"/>
      <c r="L17" s="29"/>
      <c r="M17" s="29"/>
      <c r="N17" s="28"/>
      <c r="O17" s="26"/>
      <c r="P17" s="29"/>
      <c r="Q17" s="29"/>
      <c r="R17" s="29"/>
      <c r="S17" s="29"/>
      <c r="T17" s="28"/>
    </row>
    <row r="18" spans="3:21" x14ac:dyDescent="0.2">
      <c r="G18" s="43" t="s">
        <v>57</v>
      </c>
      <c r="H18" s="44"/>
      <c r="I18" s="40"/>
      <c r="J18" s="43" t="s">
        <v>59</v>
      </c>
      <c r="K18" s="44"/>
      <c r="L18" s="44"/>
      <c r="M18" s="44"/>
      <c r="N18" s="45"/>
      <c r="O18" s="43" t="s">
        <v>60</v>
      </c>
      <c r="P18" s="44"/>
      <c r="Q18" s="44"/>
      <c r="R18" s="44"/>
      <c r="S18" s="44"/>
      <c r="T18" s="45"/>
    </row>
    <row r="22" spans="3:21" x14ac:dyDescent="0.2">
      <c r="U22" s="51" t="s">
        <v>62</v>
      </c>
    </row>
    <row r="23" spans="3:21" x14ac:dyDescent="0.2">
      <c r="F23" s="50">
        <f>'Análise de Custos'!S6</f>
        <v>6142.5</v>
      </c>
      <c r="I23" s="50">
        <f>'Análise de Custos'!S9</f>
        <v>11567.5</v>
      </c>
      <c r="K23" s="50">
        <f>'Análise de Custos'!S12</f>
        <v>9931.25</v>
      </c>
      <c r="N23" s="50">
        <f>'Análise de Custos'!S16</f>
        <v>9318.75</v>
      </c>
      <c r="T23" s="50">
        <f>'Análise de Custos'!S19</f>
        <v>11830</v>
      </c>
      <c r="U23" s="50">
        <f>SUM(F23:T23)</f>
        <v>48790</v>
      </c>
    </row>
    <row r="24" spans="3:21" x14ac:dyDescent="0.2">
      <c r="C24" s="47" t="s">
        <v>61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9"/>
    </row>
  </sheetData>
  <mergeCells count="6">
    <mergeCell ref="C17:F17"/>
    <mergeCell ref="G18:I18"/>
    <mergeCell ref="I17:K17"/>
    <mergeCell ref="J18:N18"/>
    <mergeCell ref="O18:T18"/>
    <mergeCell ref="C24:T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Análise de Custos</vt:lpstr>
      <vt:lpstr>Cronograma Orçamentário</vt:lpstr>
    </vt:vector>
  </TitlesOfParts>
  <Company>PMO Escritório de Projetos</Company>
  <LinksUpToDate>false</LinksUpToDate>
  <SharedDoc>false</SharedDoc>
  <HyperlinkBase>http://escritoriodeprojetos.com.br/SharedFiles/Download.aspx?pageid=18&amp;mid=24&amp;fileid=130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Plano de gerenciamento de Riscos</dc:title>
  <dc:subject>Template de Plano de gerenciamento dos riscos</dc:subject>
  <dc:creator>eduardo@escritoriodeprojetos.com.br</dc:creator>
  <cp:lastModifiedBy>joao.hypolito</cp:lastModifiedBy>
  <cp:lastPrinted>2011-09-19T21:49:11Z</cp:lastPrinted>
  <dcterms:created xsi:type="dcterms:W3CDTF">2006-01-18T20:16:06Z</dcterms:created>
  <dcterms:modified xsi:type="dcterms:W3CDTF">2017-04-25T14:34:31Z</dcterms:modified>
  <cp:category>Gerenciamento de Projetos, Riscos, Template</cp:category>
</cp:coreProperties>
</file>